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Arkusz1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_xlnm.Print_Area" localSheetId="0">Arkusz1!$A$1:$L$25</definedName>
    <definedName name="OLE_LINK27" localSheetId="0">Arkusz1!$C$3</definedName>
    <definedName name="OLE_LINK40" localSheetId="0">Arkusz1!$C$2</definedName>
    <definedName name="slownie">'Excelblog.pl - Kwoty słownie'!$B$8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2"/>
  <c r="B37"/>
  <c r="B36"/>
  <c r="D34"/>
  <c r="C34"/>
  <c r="H33"/>
  <c r="H34" s="1"/>
  <c r="G33"/>
  <c r="G34" s="1"/>
  <c r="F33"/>
  <c r="F34" s="1"/>
  <c r="E33"/>
  <c r="E34" s="1"/>
  <c r="D33"/>
  <c r="B24"/>
  <c r="B23"/>
  <c r="B22"/>
  <c r="D20"/>
  <c r="C20"/>
  <c r="H19"/>
  <c r="H20" s="1"/>
  <c r="G19"/>
  <c r="G20" s="1"/>
  <c r="F19"/>
  <c r="F20" s="1"/>
  <c r="E19"/>
  <c r="E20" s="1"/>
  <c r="D19"/>
  <c r="B3" l="1"/>
  <c r="E6" i="1"/>
  <c r="C6" i="2" l="1"/>
  <c r="F5"/>
  <c r="F6" s="1"/>
  <c r="D5"/>
  <c r="D6" s="1"/>
  <c r="G5"/>
  <c r="G6" s="1"/>
  <c r="H5"/>
  <c r="H6" s="1"/>
  <c r="E5"/>
  <c r="E6" s="1"/>
  <c r="B8" l="1"/>
  <c r="B10"/>
  <c r="B9"/>
</calcChain>
</file>

<file path=xl/sharedStrings.xml><?xml version="1.0" encoding="utf-8"?>
<sst xmlns="http://schemas.openxmlformats.org/spreadsheetml/2006/main" count="88" uniqueCount="43">
  <si>
    <t>NAZWA INWESTYCJI</t>
  </si>
  <si>
    <t>Wartość kosztorysowa robót bez podatku VAT</t>
  </si>
  <si>
    <t>Podatek VAT</t>
  </si>
  <si>
    <t>Ogółem wartość kosztorysowa robót</t>
  </si>
  <si>
    <t xml:space="preserve">ADRES INWESTORA </t>
  </si>
  <si>
    <t xml:space="preserve">ADRES INWESTYCJI </t>
  </si>
  <si>
    <t>:</t>
  </si>
  <si>
    <t xml:space="preserve">Stawka roboczogodziny </t>
  </si>
  <si>
    <t>Lp.</t>
  </si>
  <si>
    <t>Podstawa wyceny</t>
  </si>
  <si>
    <t>Opis</t>
  </si>
  <si>
    <t>Jedn. miary</t>
  </si>
  <si>
    <t>Ilość</t>
  </si>
  <si>
    <t>Cena zł</t>
  </si>
  <si>
    <t>Wartość zł (5x6)</t>
  </si>
  <si>
    <t>kalk. własna</t>
  </si>
  <si>
    <t>l.p.</t>
  </si>
  <si>
    <t>KOSZTORYS OFERTOWY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</si>
  <si>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</si>
  <si>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</si>
  <si>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</si>
  <si>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</si>
  <si>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</si>
  <si>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</si>
  <si>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</si>
  <si>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</si>
  <si>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</si>
  <si>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</si>
  <si>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</si>
  <si>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</si>
  <si>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</si>
  <si>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</si>
  <si>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Wartość kosztorysowa robót bez podatku VAT </t>
  </si>
  <si>
    <t>działka nr 44/14, obręb 0301 Białcz,  gmina Chrzypsko Wielkie, powiat międzychodzki, województwo wielkopolskie</t>
  </si>
  <si>
    <t>ul. Główna 15, 64-412 Chrzypsko Wielkie</t>
  </si>
  <si>
    <t>Modernizacja ujęcia wody wraz z systemem uzdatniania wody IMTZ3 Białcz - gmina Chrzypsko Wielkie</t>
  </si>
  <si>
    <t>MODERNIZACA UJĘCIA WODY WRAZ Z SYSTEMEM UZDATNIANIA WODY IMTZ3 BIAŁCZ</t>
  </si>
  <si>
    <t>kpl.</t>
  </si>
  <si>
    <r>
      <t>Instalacja zbiornika retencyjnego wewnątrz SUW o objętości 20m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na wodę surową ze studni z samowypływu. Woda z tych studni samoczynnie zasilać będzie zbiornik.</t>
    </r>
  </si>
  <si>
    <r>
      <t>Montaż pompowni II stopnia składającej się z trzech pomp podających wodę uzdatnioną ze zbiorników retencyjnych (3x50m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>) znajdujących się na terenie ujęcia wód podziemnych.</t>
    </r>
  </si>
  <si>
    <r>
      <t>Montaż trzech pomp podających wodę ze zbiornika retencyjnego 20m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z wodą surową na filtry IMT1Z3.</t>
    </r>
  </si>
  <si>
    <t>98,00 zł/RG</t>
  </si>
  <si>
    <t xml:space="preserve"> 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</si>
</sst>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&quot; &quot;??/16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/>
    </xf>
    <xf numFmtId="44" fontId="0" fillId="0" borderId="0" xfId="2" applyFont="1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0" applyNumberFormat="1" applyBorder="1" applyAlignment="1">
      <alignment vertical="center" wrapText="1"/>
    </xf>
    <xf numFmtId="44" fontId="2" fillId="0" borderId="1" xfId="0" applyNumberFormat="1" applyFont="1" applyBorder="1" applyAlignment="1">
      <alignment vertical="center"/>
    </xf>
    <xf numFmtId="44" fontId="2" fillId="0" borderId="0" xfId="0" applyNumberFormat="1" applyFont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justify"/>
    </xf>
    <xf numFmtId="0" fontId="8" fillId="3" borderId="0" xfId="3" applyFont="1" applyFill="1" applyAlignment="1">
      <alignment vertical="center"/>
    </xf>
    <xf numFmtId="0" fontId="7" fillId="3" borderId="0" xfId="3" applyFill="1" applyAlignment="1">
      <alignment vertical="center"/>
    </xf>
    <xf numFmtId="0" fontId="7" fillId="0" borderId="0" xfId="3" applyAlignment="1">
      <alignment vertical="center"/>
    </xf>
    <xf numFmtId="0" fontId="7" fillId="4" borderId="0" xfId="3" applyFill="1"/>
    <xf numFmtId="0" fontId="9" fillId="4" borderId="0" xfId="3" applyFont="1" applyFill="1"/>
    <xf numFmtId="0" fontId="7" fillId="0" borderId="0" xfId="3"/>
    <xf numFmtId="0" fontId="9" fillId="0" borderId="0" xfId="3" applyFont="1"/>
    <xf numFmtId="4" fontId="7" fillId="5" borderId="1" xfId="3" applyNumberFormat="1" applyFill="1" applyBorder="1" applyProtection="1">
      <protection locked="0"/>
    </xf>
    <xf numFmtId="4" fontId="7" fillId="4" borderId="0" xfId="3" applyNumberFormat="1" applyFill="1"/>
    <xf numFmtId="4" fontId="9" fillId="4" borderId="0" xfId="3" applyNumberFormat="1" applyFont="1" applyFill="1" applyAlignment="1">
      <alignment horizontal="center"/>
    </xf>
    <xf numFmtId="0" fontId="9" fillId="4" borderId="0" xfId="3" applyFont="1" applyFill="1" applyAlignment="1">
      <alignment horizontal="center"/>
    </xf>
    <xf numFmtId="165" fontId="7" fillId="4" borderId="0" xfId="3" applyNumberFormat="1" applyFill="1" applyAlignment="1">
      <alignment horizontal="center"/>
    </xf>
    <xf numFmtId="0" fontId="7" fillId="4" borderId="0" xfId="3" applyFill="1" applyAlignment="1">
      <alignment horizontal="center"/>
    </xf>
    <xf numFmtId="0" fontId="10" fillId="4" borderId="0" xfId="3" applyFont="1" applyFill="1"/>
    <xf numFmtId="0" fontId="7" fillId="5" borderId="2" xfId="3" applyFill="1" applyBorder="1" applyProtection="1">
      <protection locked="0"/>
    </xf>
    <xf numFmtId="0" fontId="7" fillId="5" borderId="3" xfId="3" applyFill="1" applyBorder="1" applyProtection="1">
      <protection locked="0"/>
    </xf>
    <xf numFmtId="0" fontId="7" fillId="5" borderId="4" xfId="3" applyFill="1" applyBorder="1" applyProtection="1">
      <protection locked="0"/>
    </xf>
    <xf numFmtId="0" fontId="12" fillId="3" borderId="0" xfId="4" applyFont="1" applyFill="1" applyAlignment="1" applyProtection="1">
      <alignment horizontal="right" vertical="center"/>
    </xf>
    <xf numFmtId="0" fontId="8" fillId="3" borderId="0" xfId="3" applyFont="1" applyFill="1" applyProtection="1">
      <protection locked="0"/>
    </xf>
    <xf numFmtId="0" fontId="7" fillId="3" borderId="0" xfId="3" applyFill="1" applyProtection="1">
      <protection locked="0"/>
    </xf>
    <xf numFmtId="0" fontId="7" fillId="0" borderId="0" xfId="3" applyProtection="1">
      <protection locked="0"/>
    </xf>
    <xf numFmtId="0" fontId="7" fillId="4" borderId="0" xfId="3" applyFill="1" applyProtection="1">
      <protection locked="0"/>
    </xf>
    <xf numFmtId="0" fontId="9" fillId="4" borderId="0" xfId="3" applyFont="1" applyFill="1" applyProtection="1">
      <protection locked="0"/>
    </xf>
    <xf numFmtId="0" fontId="9" fillId="0" borderId="0" xfId="3" applyFont="1" applyProtection="1">
      <protection locked="0"/>
    </xf>
    <xf numFmtId="4" fontId="7" fillId="4" borderId="0" xfId="3" applyNumberFormat="1" applyFill="1" applyProtection="1">
      <protection locked="0"/>
    </xf>
    <xf numFmtId="4" fontId="9" fillId="4" borderId="0" xfId="3" applyNumberFormat="1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center"/>
      <protection locked="0"/>
    </xf>
    <xf numFmtId="165" fontId="7" fillId="4" borderId="0" xfId="3" applyNumberFormat="1" applyFill="1" applyAlignment="1" applyProtection="1">
      <alignment horizontal="center"/>
      <protection locked="0"/>
    </xf>
    <xf numFmtId="0" fontId="7" fillId="4" borderId="0" xfId="3" applyFill="1" applyAlignment="1" applyProtection="1">
      <alignment horizontal="center"/>
      <protection locked="0"/>
    </xf>
    <xf numFmtId="0" fontId="10" fillId="4" borderId="0" xfId="3" applyFont="1" applyFill="1" applyProtection="1">
      <protection locked="0"/>
    </xf>
    <xf numFmtId="0" fontId="7" fillId="3" borderId="0" xfId="3" applyFill="1" applyAlignment="1" applyProtection="1">
      <alignment vertical="center"/>
      <protection locked="0"/>
    </xf>
    <xf numFmtId="0" fontId="12" fillId="3" borderId="0" xfId="4" applyFont="1" applyFill="1" applyAlignment="1">
      <alignment horizontal="right" vertical="center"/>
      <protection locked="0"/>
    </xf>
    <xf numFmtId="0" fontId="7" fillId="0" borderId="0" xfId="3" applyAlignment="1" applyProtection="1">
      <alignment vertical="center"/>
      <protection locked="0"/>
    </xf>
    <xf numFmtId="44" fontId="0" fillId="0" borderId="0" xfId="0" applyNumberFormat="1" applyAlignment="1">
      <alignment wrapText="1"/>
    </xf>
    <xf numFmtId="0" fontId="13" fillId="0" borderId="1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44" fontId="0" fillId="0" borderId="0" xfId="2" applyFont="1" applyBorder="1" applyAlignment="1">
      <alignment vertical="center"/>
    </xf>
    <xf numFmtId="44" fontId="0" fillId="0" borderId="0" xfId="0" applyNumberForma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5">
    <cellStyle name="Dziesiętny" xfId="1" builtinId="3"/>
    <cellStyle name="Hiperłącze 2" xfId="4"/>
    <cellStyle name="Normalny" xfId="0" builtinId="0"/>
    <cellStyle name="Normalny 2" xfId="3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76831</xdr:colOff>
      <xdr:row>1</xdr:row>
      <xdr:rowOff>23970</xdr:rowOff>
    </xdr:from>
    <xdr:to>
      <xdr:col>4</xdr:col>
      <xdr:colOff>914185</xdr:colOff>
      <xdr:row>3</xdr:row>
      <xdr:rowOff>180975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7B568356-16FC-4DA3-8186-40FD9AE7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15706" y="223995"/>
          <a:ext cx="837354" cy="91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creativecommons.org/licenses/by/2.5/pl/" TargetMode="External"/><Relationship Id="rId2" Type="http://schemas.openxmlformats.org/officeDocument/2006/relationships/hyperlink" Target="http://creativecommons.org/licenses/by/2.5/pl/" TargetMode="External"/><Relationship Id="rId1" Type="http://schemas.openxmlformats.org/officeDocument/2006/relationships/hyperlink" Target="http://creativecommons.org/licenses/by/2.5/pl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BreakPreview" topLeftCell="D1" zoomScaleSheetLayoutView="100" workbookViewId="0">
      <selection activeCell="F1" sqref="F1:L10"/>
    </sheetView>
  </sheetViews>
  <sheetFormatPr defaultRowHeight="15"/>
  <cols>
    <col min="1" max="1" width="27.42578125" bestFit="1" customWidth="1"/>
    <col min="2" max="2" width="1.5703125" bestFit="1" customWidth="1"/>
    <col min="3" max="3" width="67.5703125" style="1" customWidth="1"/>
    <col min="4" max="4" width="1.5703125" bestFit="1" customWidth="1"/>
    <col min="5" max="5" width="15.140625" bestFit="1" customWidth="1"/>
    <col min="6" max="6" width="7.28515625" style="2" customWidth="1"/>
    <col min="7" max="7" width="16.85546875" bestFit="1" customWidth="1"/>
    <col min="8" max="8" width="70" style="1" customWidth="1"/>
    <col min="9" max="9" width="11.140625" bestFit="1" customWidth="1"/>
    <col min="10" max="10" width="9.140625" style="16"/>
    <col min="11" max="11" width="13.5703125" style="9" bestFit="1" customWidth="1"/>
    <col min="12" max="12" width="15.140625" style="1" bestFit="1" customWidth="1"/>
  </cols>
  <sheetData>
    <row r="1" spans="1:12" ht="15.75">
      <c r="A1" s="69" t="s">
        <v>17</v>
      </c>
      <c r="B1" s="70"/>
      <c r="C1" s="70"/>
      <c r="D1" s="70"/>
      <c r="E1" s="70"/>
      <c r="F1" s="69" t="s">
        <v>36</v>
      </c>
      <c r="G1" s="70"/>
      <c r="H1" s="70"/>
      <c r="I1" s="70"/>
      <c r="J1" s="70"/>
      <c r="K1" s="70"/>
      <c r="L1" s="71"/>
    </row>
    <row r="2" spans="1:12" ht="30">
      <c r="A2" t="s">
        <v>0</v>
      </c>
      <c r="B2" t="s">
        <v>6</v>
      </c>
      <c r="C2" s="24" t="s">
        <v>35</v>
      </c>
      <c r="F2" s="6" t="s">
        <v>8</v>
      </c>
      <c r="G2" s="6" t="s">
        <v>9</v>
      </c>
      <c r="H2" s="7" t="s">
        <v>10</v>
      </c>
      <c r="I2" s="6" t="s">
        <v>11</v>
      </c>
      <c r="J2" s="6" t="s">
        <v>12</v>
      </c>
      <c r="K2" s="8" t="s">
        <v>13</v>
      </c>
      <c r="L2" s="7" t="s">
        <v>14</v>
      </c>
    </row>
    <row r="3" spans="1:12" ht="30">
      <c r="A3" t="s">
        <v>5</v>
      </c>
      <c r="B3" t="s">
        <v>6</v>
      </c>
      <c r="C3" s="24" t="s">
        <v>33</v>
      </c>
      <c r="F3" s="4" t="s">
        <v>16</v>
      </c>
      <c r="G3" s="4">
        <v>2</v>
      </c>
      <c r="H3" s="5">
        <v>3</v>
      </c>
      <c r="I3" s="4">
        <v>4</v>
      </c>
      <c r="J3" s="4">
        <v>5</v>
      </c>
      <c r="K3" s="10">
        <v>6</v>
      </c>
      <c r="L3" s="5">
        <v>7</v>
      </c>
    </row>
    <row r="4" spans="1:12" ht="49.5">
      <c r="A4" t="s">
        <v>4</v>
      </c>
      <c r="B4" t="s">
        <v>6</v>
      </c>
      <c r="C4" s="1" t="s">
        <v>34</v>
      </c>
      <c r="F4" s="4">
        <v>1</v>
      </c>
      <c r="G4" s="11" t="s">
        <v>15</v>
      </c>
      <c r="H4" s="59" t="s">
        <v>38</v>
      </c>
      <c r="I4" s="4" t="s">
        <v>37</v>
      </c>
      <c r="J4" s="4">
        <v>1</v>
      </c>
      <c r="K4" s="12" t="s">
        <v>42</v>
      </c>
      <c r="L4" s="13" t="s">
        <v>42</v>
      </c>
    </row>
    <row r="5" spans="1:12" ht="33.75">
      <c r="A5" t="s">
        <v>7</v>
      </c>
      <c r="B5" t="s">
        <v>6</v>
      </c>
      <c r="C5" s="3" t="s">
        <v>41</v>
      </c>
      <c r="F5" s="4">
        <v>2</v>
      </c>
      <c r="G5" s="11" t="s">
        <v>15</v>
      </c>
      <c r="H5" s="59" t="s">
        <v>40</v>
      </c>
      <c r="I5" s="4" t="s">
        <v>37</v>
      </c>
      <c r="J5" s="4">
        <v>1</v>
      </c>
      <c r="K5" s="12" t="s">
        <v>42</v>
      </c>
      <c r="L5" s="13" t="s">
        <v>42</v>
      </c>
    </row>
    <row r="6" spans="1:12" ht="49.5">
      <c r="C6" t="s">
        <v>1</v>
      </c>
      <c r="D6" s="2" t="s">
        <v>6</v>
      </c>
      <c r="E6" s="15" t="str">
        <f>L8</f>
        <v/>
      </c>
      <c r="F6" s="4">
        <v>3</v>
      </c>
      <c r="G6" s="11" t="s">
        <v>15</v>
      </c>
      <c r="H6" s="59" t="s">
        <v>39</v>
      </c>
      <c r="I6" s="4" t="s">
        <v>37</v>
      </c>
      <c r="J6" s="4">
        <v>1</v>
      </c>
      <c r="K6" s="12" t="s">
        <v>42</v>
      </c>
      <c r="L6" s="13" t="s">
        <v>42</v>
      </c>
    </row>
    <row r="7" spans="1:12" s="21" customFormat="1">
      <c r="A7" s="23"/>
      <c r="C7" s="22"/>
      <c r="F7" s="63"/>
      <c r="G7" s="63"/>
      <c r="H7" s="63"/>
      <c r="I7" s="63"/>
      <c r="J7" s="63"/>
      <c r="K7" s="63"/>
      <c r="L7" s="63"/>
    </row>
    <row r="8" spans="1:12" ht="15" customHeight="1">
      <c r="A8" s="68"/>
      <c r="B8" s="68"/>
      <c r="C8" s="68"/>
      <c r="D8" s="68"/>
      <c r="E8" s="68"/>
      <c r="F8" s="63"/>
      <c r="G8" s="63"/>
      <c r="H8" s="63"/>
      <c r="I8" s="66" t="s">
        <v>32</v>
      </c>
      <c r="J8" s="66"/>
      <c r="K8" s="66"/>
      <c r="L8" s="14" t="s">
        <v>42</v>
      </c>
    </row>
    <row r="9" spans="1:12" ht="39" customHeight="1">
      <c r="A9" s="68"/>
      <c r="B9" s="68"/>
      <c r="C9" s="68"/>
      <c r="D9" s="68"/>
      <c r="E9" s="68"/>
      <c r="F9" s="63"/>
      <c r="G9" s="63"/>
      <c r="H9" s="63"/>
      <c r="I9" s="67" t="s">
        <v>2</v>
      </c>
      <c r="J9" s="67"/>
      <c r="K9" s="67"/>
      <c r="L9" s="14" t="s">
        <v>42</v>
      </c>
    </row>
    <row r="10" spans="1:12">
      <c r="A10" s="1"/>
      <c r="B10" s="1"/>
      <c r="C10" s="68"/>
      <c r="D10" s="68"/>
      <c r="E10" s="68"/>
      <c r="F10" s="63"/>
      <c r="G10" s="63"/>
      <c r="H10" s="63"/>
      <c r="I10" s="72" t="s">
        <v>3</v>
      </c>
      <c r="J10" s="72"/>
      <c r="K10" s="72"/>
      <c r="L10" s="14" t="s">
        <v>42</v>
      </c>
    </row>
    <row r="11" spans="1:12">
      <c r="A11" s="1"/>
      <c r="B11" s="1"/>
      <c r="C11" s="68"/>
      <c r="D11" s="68"/>
      <c r="E11" s="68"/>
    </row>
    <row r="12" spans="1:12">
      <c r="A12" s="1"/>
      <c r="B12" s="1"/>
      <c r="C12" s="68"/>
      <c r="D12" s="68"/>
      <c r="E12" s="68"/>
      <c r="F12" s="60"/>
      <c r="G12" s="62"/>
      <c r="H12" s="63"/>
      <c r="I12" s="62"/>
      <c r="J12" s="62"/>
      <c r="K12" s="64"/>
      <c r="L12" s="65"/>
    </row>
    <row r="13" spans="1:12">
      <c r="A13" s="1"/>
      <c r="B13" s="1"/>
      <c r="C13" s="68"/>
      <c r="D13" s="68"/>
      <c r="E13" s="68"/>
      <c r="F13" s="61"/>
      <c r="G13" s="62"/>
      <c r="H13" s="63"/>
      <c r="I13" s="62"/>
      <c r="J13" s="62"/>
      <c r="K13" s="64"/>
      <c r="L13" s="65"/>
    </row>
    <row r="14" spans="1:12">
      <c r="A14" s="1"/>
      <c r="B14" s="1"/>
      <c r="D14" s="1"/>
      <c r="E14" s="1"/>
      <c r="F14" s="61"/>
      <c r="G14" s="62"/>
      <c r="H14" s="63"/>
      <c r="I14" s="62"/>
      <c r="J14" s="62"/>
      <c r="K14" s="64"/>
      <c r="L14" s="65"/>
    </row>
    <row r="15" spans="1:12">
      <c r="G15" s="17"/>
      <c r="H15" s="18"/>
    </row>
    <row r="16" spans="1:12" ht="15" customHeight="1">
      <c r="G16" s="19"/>
      <c r="H16" s="19"/>
    </row>
    <row r="17" spans="7:8">
      <c r="G17" s="20"/>
      <c r="H17" s="20"/>
    </row>
    <row r="18" spans="7:8">
      <c r="G18" s="20"/>
      <c r="H18" s="20"/>
    </row>
    <row r="19" spans="7:8">
      <c r="G19" s="17"/>
      <c r="H19" s="18"/>
    </row>
    <row r="29" spans="7:8">
      <c r="H29" s="58"/>
    </row>
  </sheetData>
  <mergeCells count="9">
    <mergeCell ref="C12:E12"/>
    <mergeCell ref="C13:E13"/>
    <mergeCell ref="F1:L1"/>
    <mergeCell ref="A1:E1"/>
    <mergeCell ref="I10:K10"/>
    <mergeCell ref="A8:E8"/>
    <mergeCell ref="A9:E9"/>
    <mergeCell ref="C10:E10"/>
    <mergeCell ref="C11:E11"/>
  </mergeCells>
  <printOptions horizontalCentered="1"/>
  <pageMargins left="0.25" right="0.25" top="0.75" bottom="0.75" header="0.3" footer="0.3"/>
  <pageSetup paperSize="9" scale="70" orientation="landscape" horizontalDpi="300" verticalDpi="300" r:id="rId1"/>
  <colBreaks count="1" manualBreakCount="1">
    <brk id="5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showGridLines="0" defaultGridColor="0" colorId="31" workbookViewId="0">
      <selection activeCell="B4" sqref="B4"/>
    </sheetView>
  </sheetViews>
  <sheetFormatPr defaultColWidth="0" defaultRowHeight="12.75"/>
  <cols>
    <col min="1" max="1" width="14.42578125" style="45" customWidth="1"/>
    <col min="2" max="3" width="17.85546875" style="45" customWidth="1"/>
    <col min="4" max="4" width="16.7109375" style="45" customWidth="1"/>
    <col min="5" max="8" width="12.140625" style="45" customWidth="1"/>
    <col min="9" max="9" width="9.140625" style="45" customWidth="1"/>
    <col min="10" max="10" width="0" style="45" hidden="1" customWidth="1"/>
    <col min="11" max="11" width="18.28515625" style="45" hidden="1" customWidth="1"/>
    <col min="12" max="12" width="15.28515625" style="45" hidden="1" customWidth="1"/>
    <col min="13" max="13" width="11.42578125" style="45" hidden="1" customWidth="1"/>
    <col min="14" max="16384" width="0" style="45" hidden="1"/>
  </cols>
  <sheetData>
    <row r="1" spans="1:13" s="27" customFormat="1" ht="17.25" customHeight="1">
      <c r="A1" s="25" t="s">
        <v>18</v>
      </c>
      <c r="B1" s="26"/>
      <c r="C1" s="26"/>
      <c r="D1" s="26"/>
      <c r="E1" s="26"/>
      <c r="F1" s="26"/>
      <c r="G1" s="26"/>
      <c r="H1" s="26"/>
      <c r="I1" s="26"/>
    </row>
    <row r="2" spans="1:13" s="30" customFormat="1">
      <c r="A2" s="28"/>
      <c r="B2" s="29" t="s">
        <v>19</v>
      </c>
      <c r="C2" s="28"/>
      <c r="D2" s="28"/>
      <c r="E2" s="28"/>
      <c r="F2" s="28"/>
      <c r="G2" s="28"/>
      <c r="H2" s="28"/>
      <c r="I2" s="28"/>
      <c r="K2" s="31"/>
      <c r="L2" s="31"/>
      <c r="M2" s="31"/>
    </row>
    <row r="3" spans="1:13" s="30" customFormat="1">
      <c r="A3" s="29" t="s">
        <v>19</v>
      </c>
      <c r="B3" s="32" t="e">
        <f>Arkusz1!#REF!</f>
        <v>#REF!</v>
      </c>
      <c r="C3" s="33"/>
      <c r="D3" s="28"/>
      <c r="E3" s="28"/>
      <c r="F3" s="28"/>
      <c r="G3" s="28"/>
      <c r="H3" s="28"/>
      <c r="I3" s="28"/>
    </row>
    <row r="4" spans="1:13" s="30" customFormat="1">
      <c r="A4" s="29"/>
      <c r="B4" s="33"/>
      <c r="C4" s="34" t="s">
        <v>20</v>
      </c>
      <c r="D4" s="35" t="s">
        <v>21</v>
      </c>
      <c r="E4" s="35" t="s">
        <v>22</v>
      </c>
      <c r="F4" s="35" t="s">
        <v>23</v>
      </c>
      <c r="G4" s="35" t="s">
        <v>24</v>
      </c>
      <c r="H4" s="35" t="s">
        <v>25</v>
      </c>
      <c r="I4" s="28"/>
    </row>
    <row r="5" spans="1:13" s="30" customFormat="1">
      <c r="A5" s="29" t="s">
        <v>26</v>
      </c>
      <c r="B5" s="28"/>
      <c r="C5" s="36"/>
      <c r="D5" s="37" t="e">
        <f>ROUND((B3-INT(B3))*100,0)</f>
        <v>#REF!</v>
      </c>
      <c r="E5" s="37" t="e">
        <f>IF(B3&gt;=1,VALUE(RIGHT(LEFT(INT(B3),LEN(INT(B3))),3)),0)</f>
        <v>#REF!</v>
      </c>
      <c r="F5" s="37" t="e">
        <f>IF(B3&gt;=1000,VALUE(TEXT(RIGHT(LEFT(INT(B3),LEN(INT(B3))-3),3),"000")),0)</f>
        <v>#REF!</v>
      </c>
      <c r="G5" s="37" t="e">
        <f>IF(B3&gt;=1000000,VALUE(TEXT(RIGHT(LEFT(INT(B3),LEN(INT(B3))-6),3),"000")),0)</f>
        <v>#REF!</v>
      </c>
      <c r="H5" s="37" t="e">
        <f>IF(B3&gt;=1000000000,VALUE(TEXT(RIGHT(LEFT(INT(B3),LEN(INT(B3))-9),3),"000")),0)</f>
        <v>#REF!</v>
      </c>
      <c r="I5" s="28"/>
    </row>
    <row r="6" spans="1:13" s="30" customFormat="1">
      <c r="A6" s="29" t="s">
        <v>27</v>
      </c>
      <c r="B6" s="38"/>
      <c r="C6" s="38" t="e">
        <f>ROUND((B3-INT(B3))*100,0)&amp;"/"&amp;100 &amp; " groszy"</f>
        <v>#REF!</v>
      </c>
      <c r="D6" s="38" t="e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>#REF!</v>
      </c>
      <c r="E6" s="38" t="e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>#REF!</v>
      </c>
      <c r="F6" s="38" t="e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>#REF!</v>
      </c>
      <c r="G6" s="38" t="e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>#REF!</v>
      </c>
      <c r="H6" s="38" t="e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>#REF!</v>
      </c>
      <c r="I6" s="38"/>
    </row>
    <row r="7" spans="1:13" s="30" customFormat="1">
      <c r="A7" s="28"/>
      <c r="B7" s="28"/>
      <c r="C7" s="28"/>
      <c r="D7" s="28"/>
      <c r="E7" s="28"/>
      <c r="F7" s="28"/>
      <c r="G7" s="28"/>
      <c r="H7" s="28"/>
      <c r="I7" s="28"/>
    </row>
    <row r="8" spans="1:13" s="30" customFormat="1">
      <c r="A8" s="29" t="s">
        <v>28</v>
      </c>
      <c r="B8" s="39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>W polu z kwotą nie znajduje się liczba</v>
      </c>
      <c r="C8" s="40"/>
      <c r="D8" s="40"/>
      <c r="E8" s="40"/>
      <c r="F8" s="40"/>
      <c r="G8" s="40"/>
      <c r="H8" s="40"/>
      <c r="I8" s="41"/>
    </row>
    <row r="9" spans="1:13" s="30" customFormat="1">
      <c r="A9" s="29" t="s">
        <v>29</v>
      </c>
      <c r="B9" s="39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>W polu z kwotą nie znajduje się liczba</v>
      </c>
      <c r="C9" s="40"/>
      <c r="D9" s="40"/>
      <c r="E9" s="40"/>
      <c r="F9" s="40"/>
      <c r="G9" s="40"/>
      <c r="H9" s="40"/>
      <c r="I9" s="41"/>
    </row>
    <row r="10" spans="1:13" s="30" customFormat="1">
      <c r="A10" s="29" t="s">
        <v>30</v>
      </c>
      <c r="B10" s="39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>W polu z kwotą nie znajduje się liczba</v>
      </c>
      <c r="C10" s="40"/>
      <c r="D10" s="40"/>
      <c r="E10" s="40"/>
      <c r="F10" s="40"/>
      <c r="G10" s="40"/>
      <c r="H10" s="40"/>
      <c r="I10" s="41"/>
    </row>
    <row r="11" spans="1:13" s="30" customFormat="1">
      <c r="A11" s="29"/>
      <c r="B11" s="28"/>
      <c r="C11" s="28"/>
      <c r="D11" s="28"/>
      <c r="E11" s="28"/>
      <c r="F11" s="28"/>
      <c r="G11" s="28"/>
      <c r="H11" s="28"/>
      <c r="I11" s="28"/>
    </row>
    <row r="12" spans="1:13" s="27" customFormat="1" ht="12.75" customHeight="1">
      <c r="A12" s="26"/>
      <c r="B12" s="26"/>
      <c r="C12" s="26"/>
      <c r="D12" s="26"/>
      <c r="E12" s="26"/>
      <c r="F12" s="26"/>
      <c r="G12" s="26"/>
      <c r="H12" s="26"/>
      <c r="I12" s="42" t="s">
        <v>31</v>
      </c>
    </row>
    <row r="15" spans="1:13">
      <c r="A15" s="43"/>
      <c r="B15" s="44"/>
      <c r="C15" s="44"/>
      <c r="D15" s="44"/>
      <c r="E15" s="44"/>
      <c r="F15" s="44"/>
      <c r="G15" s="44"/>
      <c r="H15" s="44"/>
      <c r="I15" s="44"/>
    </row>
    <row r="16" spans="1:13">
      <c r="A16" s="46"/>
      <c r="B16" s="47" t="s">
        <v>19</v>
      </c>
      <c r="C16" s="46"/>
      <c r="D16" s="46"/>
      <c r="E16" s="46"/>
      <c r="F16" s="46"/>
      <c r="G16" s="46"/>
      <c r="H16" s="46"/>
      <c r="I16" s="46"/>
      <c r="K16" s="48"/>
      <c r="L16" s="48"/>
      <c r="M16" s="48"/>
    </row>
    <row r="17" spans="1:13">
      <c r="A17" s="47" t="s">
        <v>19</v>
      </c>
      <c r="B17" s="32"/>
      <c r="C17" s="49"/>
      <c r="D17" s="46"/>
      <c r="E17" s="46"/>
      <c r="F17" s="46"/>
      <c r="G17" s="46"/>
      <c r="H17" s="46"/>
      <c r="I17" s="46"/>
    </row>
    <row r="18" spans="1:13">
      <c r="A18" s="47"/>
      <c r="B18" s="49"/>
      <c r="C18" s="50" t="s">
        <v>20</v>
      </c>
      <c r="D18" s="51" t="s">
        <v>21</v>
      </c>
      <c r="E18" s="51" t="s">
        <v>22</v>
      </c>
      <c r="F18" s="51" t="s">
        <v>23</v>
      </c>
      <c r="G18" s="51" t="s">
        <v>24</v>
      </c>
      <c r="H18" s="51" t="s">
        <v>25</v>
      </c>
      <c r="I18" s="46"/>
    </row>
    <row r="19" spans="1:13">
      <c r="A19" s="47" t="s">
        <v>26</v>
      </c>
      <c r="B19" s="46"/>
      <c r="C19" s="52"/>
      <c r="D19" s="53">
        <f>ROUND((B17-INT(B17))*100,0)</f>
        <v>0</v>
      </c>
      <c r="E19" s="53">
        <f>IF(B17&gt;=1,VALUE(RIGHT(LEFT(INT(B17),LEN(INT(B17))),3)),0)</f>
        <v>0</v>
      </c>
      <c r="F19" s="53">
        <f>IF(B17&gt;=1000,VALUE(TEXT(RIGHT(LEFT(INT(B17),LEN(INT(B17))-3),3),"000")),0)</f>
        <v>0</v>
      </c>
      <c r="G19" s="53">
        <f>IF(B17&gt;=1000000,VALUE(TEXT(RIGHT(LEFT(INT(B17),LEN(INT(B17))-6),3),"000")),0)</f>
        <v>0</v>
      </c>
      <c r="H19" s="53">
        <f>IF(B17&gt;=1000000000,VALUE(TEXT(RIGHT(LEFT(INT(B17),LEN(INT(B17))-9),3),"000")),0)</f>
        <v>0</v>
      </c>
      <c r="I19" s="46"/>
    </row>
    <row r="20" spans="1:13">
      <c r="A20" s="47" t="s">
        <v>27</v>
      </c>
      <c r="B20" s="54"/>
      <c r="C20" s="54" t="str">
        <f>ROUND((B17-INT(B17))*100,0)&amp;"/"&amp;100 &amp; " groszy"</f>
        <v>0/100 groszy</v>
      </c>
      <c r="D20" s="54" t="str">
        <f>IF(B17=0,"",IF(D19&lt;=20,IF(D19=0,"zero",INDEX(excelblog_Jednosci,D19)),INDEX(excelblog_Dziesiatki,INT(D19/10))&amp;IF(MOD(D19,10)," " &amp;INDEX(excelblog_Jednosci,MOD(D19,10)),"")))&amp; " " &amp;IF(B17=0,"",INDEX(IF(D19&lt;20,{"groszy";"grosz";"grosze";"groszy"},{"groszy";"grosze";"groszy"}),MATCH(IF(D19&lt;20,D19,MOD(D19,10)),IF(D19&lt;20,{0;1;2;5},{0;2;5}),1)))</f>
        <v/>
      </c>
      <c r="E20" s="54" t="str">
        <f>IF(OR(B17&lt;1,INT(E19/100)=0),"",INDEX(excelblog_Setki,INT(E19/100)))&amp; IF(E19-(INT(E19/100)*100)&lt;=20,IF(E19-(INT(E19/100)*100)=0,IF(OR(E19&gt;0,B17&lt;1),"","złotych")," " &amp;INDEX(excelblog_Jednosci,E19-(INT(E19/100)*100)))," " &amp;INDEX(excelblog_Dziesiatki,INT((E19-(INT(E19/100)*100))/10))&amp;IF(MOD((E19-(INT(E19/100)*100)),10)," "&amp;INDEX(excelblog_Jednosci,MOD((E19-(INT(E19/100)*100)),10)),""))&amp;IF(E19=0,""," " &amp;INDEX(IF(E19&lt;20,{"złotych";"złoty";"złote";"złotych"},{"złotych";"złote";"złotych"}),MATCH(IF(E19-(INT(E19/100)*100)&lt;20,E19-(INT(E19/100)*100),MOD((E19-(INT(E19/100)*100)),10)),IF(E19&lt;20,{0;1;2;5},{0;2;5}),1)))</f>
        <v/>
      </c>
      <c r="F20" s="54" t="str">
        <f>IF(OR(B17&lt;1,INT(F19/100)=0),"",INDEX(excelblog_Setki,INT(F19/100)))&amp; IF(F19-(INT(F19/100)*100)&lt;=20,IF(F19-(INT(F19/100)*100)=0,""," " &amp;INDEX(excelblog_Jednosci,F19-(INT(F19/100)*100)))," " &amp;INDEX(excelblog_Dziesiatki,INT((F19-(INT(F19/100)*100))/10))&amp;IF(MOD((F19-(INT(F19/100)*100)),10)," "&amp;INDEX(excelblog_Jednosci,MOD((F19-(INT(F19/100)*100)),10)),""))&amp;IF(F19=0,""," " &amp;INDEX(IF(F19&lt;20,{"";"tysiąc";"tysiące";"tysięcy"},{"tysięcy";"tysiące";"tysięcy"}),MATCH(IF(F19-(INT(F19/100)*100)&lt;20,F19-(INT(F19/100)*100),MOD((F19-(INT(F19/100)*100)),10)),IF(F19&lt;20,{0;1;2;5},{0;2;5}),1)))</f>
        <v/>
      </c>
      <c r="G20" s="54" t="str">
        <f>IF(OR(B17&lt;1,INT(G19/100)=0),"",INDEX(excelblog_Setki,INT(G19/100)))&amp; IF(G19-(INT(G19/100)*100)&lt;=20,IF(G19-(INT(G19/100)*100)=0,""," " &amp;INDEX(excelblog_Jednosci,G19-(INT(G19/100)*100)))," " &amp;INDEX(excelblog_Dziesiatki,INT((G19-(INT(G19/100)*100))/10))&amp;IF(MOD((G19-(INT(G19/100)*100)),10)," "&amp;INDEX(excelblog_Jednosci,MOD((G19-(INT(G19/100)*100)),10)),""))&amp;IF(G19=0,""," " &amp;INDEX(IF(G19&lt;20,{"";"milion";"miliony";"milionów"},{"milionów";"miliony";"milionów"}),MATCH(IF(G19-(INT(G19/100)*100)&lt;20,G19-(INT(G19/100)*100),MOD((G19-(INT(G19/100)*100)),10)),IF(G19&lt;20,{0;1;2;5},{0;2;5}),1)))</f>
        <v/>
      </c>
      <c r="H20" s="54" t="str">
        <f>IF(OR(B17&lt;1,INT(H19/100)=0),"",INDEX(excelblog_Setki,INT(H19/100)))&amp; IF(H19-(INT(H19/100)*100)&lt;=20,IF(H19-(INT(H19/100)*100)=0,""," " &amp;INDEX(excelblog_Jednosci,H19-(INT(H19/100)*100)))," " &amp;INDEX(excelblog_Dziesiatki,INT((H19-(INT(H19/100)*100))/10))&amp;IF(MOD((H19-(INT(H19/100)*100)),10)," "&amp;INDEX(excelblog_Jednosci,MOD((H19-(INT(H19/100)*100)),10)),""))&amp;IF(H19=0,""," " &amp;INDEX(IF(H19&lt;20,{"";"miliard";"miliardy";"miliardów"},{"miliardów";"miliardy";"miliardów"}),MATCH(IF(H19-(INT(H19/100)*100)&lt;20,H19-(INT(H19/100)*100),MOD((H19-(INT(H19/100)*100)),10)),IF(H19&lt;20,{0;1;2;5},{0;2;5}),1)))</f>
        <v/>
      </c>
      <c r="I20" s="54"/>
    </row>
    <row r="21" spans="1:13">
      <c r="A21" s="46"/>
      <c r="B21" s="46"/>
      <c r="C21" s="46"/>
      <c r="D21" s="46"/>
      <c r="E21" s="46"/>
      <c r="F21" s="46"/>
      <c r="G21" s="46"/>
      <c r="H21" s="46"/>
      <c r="I21" s="46"/>
    </row>
    <row r="22" spans="1:13">
      <c r="A22" s="47" t="s">
        <v>28</v>
      </c>
      <c r="B22" s="39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 ","")&amp;IF(TRIM(D20)&lt;&gt;"",D20&amp;" ","")))</f>
        <v>W polu z kwotą nie znajduje się liczba</v>
      </c>
      <c r="C22" s="40"/>
      <c r="D22" s="40"/>
      <c r="E22" s="40"/>
      <c r="F22" s="40"/>
      <c r="G22" s="40"/>
      <c r="H22" s="40"/>
      <c r="I22" s="41"/>
    </row>
    <row r="23" spans="1:13">
      <c r="A23" s="47" t="s">
        <v>29</v>
      </c>
      <c r="B23" s="39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","")&amp;IF(TRIM(E20)&lt;&gt;"",TRIM(E20)&amp;", ","")&amp;IF(TRIM(D20)&lt;&gt;"",D20&amp;" ","")))</f>
        <v>W polu z kwotą nie znajduje się liczba</v>
      </c>
      <c r="C23" s="40"/>
      <c r="D23" s="40"/>
      <c r="E23" s="40"/>
      <c r="F23" s="40"/>
      <c r="G23" s="40"/>
      <c r="H23" s="40"/>
      <c r="I23" s="41"/>
    </row>
    <row r="24" spans="1:13">
      <c r="A24" s="47" t="s">
        <v>30</v>
      </c>
      <c r="B24" s="39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 ","")&amp;IF(TRIM(D20)&lt;&gt;"",C20&amp;" ","")))</f>
        <v>W polu z kwotą nie znajduje się liczba</v>
      </c>
      <c r="C24" s="40"/>
      <c r="D24" s="40"/>
      <c r="E24" s="40"/>
      <c r="F24" s="40"/>
      <c r="G24" s="40"/>
      <c r="H24" s="40"/>
      <c r="I24" s="41"/>
    </row>
    <row r="25" spans="1:13">
      <c r="A25" s="47"/>
      <c r="B25" s="46"/>
      <c r="C25" s="46"/>
      <c r="D25" s="46"/>
      <c r="E25" s="46"/>
      <c r="F25" s="46"/>
      <c r="G25" s="46"/>
      <c r="H25" s="46"/>
      <c r="I25" s="46"/>
    </row>
    <row r="26" spans="1:13" s="57" customFormat="1" ht="12.75" customHeight="1">
      <c r="A26" s="55"/>
      <c r="B26" s="55"/>
      <c r="C26" s="55"/>
      <c r="D26" s="55"/>
      <c r="E26" s="55"/>
      <c r="F26" s="55"/>
      <c r="G26" s="55"/>
      <c r="H26" s="55"/>
      <c r="I26" s="56" t="s">
        <v>31</v>
      </c>
    </row>
    <row r="29" spans="1:13">
      <c r="A29" s="43"/>
      <c r="B29" s="44"/>
      <c r="C29" s="44"/>
      <c r="D29" s="44"/>
      <c r="E29" s="44"/>
      <c r="F29" s="44"/>
      <c r="G29" s="44"/>
      <c r="H29" s="44"/>
      <c r="I29" s="44"/>
    </row>
    <row r="30" spans="1:13">
      <c r="A30" s="46"/>
      <c r="B30" s="47" t="s">
        <v>19</v>
      </c>
      <c r="C30" s="46"/>
      <c r="D30" s="46"/>
      <c r="E30" s="46"/>
      <c r="F30" s="46"/>
      <c r="G30" s="46"/>
      <c r="H30" s="46"/>
      <c r="I30" s="46"/>
      <c r="K30" s="48"/>
      <c r="L30" s="48"/>
      <c r="M30" s="48"/>
    </row>
    <row r="31" spans="1:13">
      <c r="A31" s="47" t="s">
        <v>19</v>
      </c>
      <c r="B31" s="32"/>
      <c r="C31" s="49"/>
      <c r="D31" s="46"/>
      <c r="E31" s="46"/>
      <c r="F31" s="46"/>
      <c r="G31" s="46"/>
      <c r="H31" s="46"/>
      <c r="I31" s="46"/>
    </row>
    <row r="32" spans="1:13">
      <c r="A32" s="47"/>
      <c r="B32" s="49"/>
      <c r="C32" s="50" t="s">
        <v>20</v>
      </c>
      <c r="D32" s="51" t="s">
        <v>21</v>
      </c>
      <c r="E32" s="51" t="s">
        <v>22</v>
      </c>
      <c r="F32" s="51" t="s">
        <v>23</v>
      </c>
      <c r="G32" s="51" t="s">
        <v>24</v>
      </c>
      <c r="H32" s="51" t="s">
        <v>25</v>
      </c>
      <c r="I32" s="46"/>
    </row>
    <row r="33" spans="1:9">
      <c r="A33" s="47" t="s">
        <v>26</v>
      </c>
      <c r="B33" s="46"/>
      <c r="C33" s="52"/>
      <c r="D33" s="53">
        <f>ROUND((B31-INT(B31))*100,0)</f>
        <v>0</v>
      </c>
      <c r="E33" s="53">
        <f>IF(B31&gt;=1,VALUE(RIGHT(LEFT(INT(B31),LEN(INT(B31))),3)),0)</f>
        <v>0</v>
      </c>
      <c r="F33" s="53">
        <f>IF(B31&gt;=1000,VALUE(TEXT(RIGHT(LEFT(INT(B31),LEN(INT(B31))-3),3),"000")),0)</f>
        <v>0</v>
      </c>
      <c r="G33" s="53">
        <f>IF(B31&gt;=1000000,VALUE(TEXT(RIGHT(LEFT(INT(B31),LEN(INT(B31))-6),3),"000")),0)</f>
        <v>0</v>
      </c>
      <c r="H33" s="53">
        <f>IF(B31&gt;=1000000000,VALUE(TEXT(RIGHT(LEFT(INT(B31),LEN(INT(B31))-9),3),"000")),0)</f>
        <v>0</v>
      </c>
      <c r="I33" s="46"/>
    </row>
    <row r="34" spans="1:9">
      <c r="A34" s="47" t="s">
        <v>27</v>
      </c>
      <c r="B34" s="54"/>
      <c r="C34" s="54" t="str">
        <f>ROUND((B31-INT(B31))*100,0)&amp;"/"&amp;100 &amp; " groszy"</f>
        <v>0/100 groszy</v>
      </c>
      <c r="D34" s="54" t="str">
        <f>IF(B31=0,"",IF(D33&lt;=20,IF(D33=0,"zero",INDEX(excelblog_Jednosci,D33)),INDEX(excelblog_Dziesiatki,INT(D33/10))&amp;IF(MOD(D33,10)," " &amp;INDEX(excelblog_Jednosci,MOD(D33,10)),"")))&amp; " " &amp;IF(B31=0,"",INDEX(IF(D33&lt;20,{"groszy";"grosz";"grosze";"groszy"},{"groszy";"grosze";"groszy"}),MATCH(IF(D33&lt;20,D33,MOD(D33,10)),IF(D33&lt;20,{0;1;2;5},{0;2;5}),1)))</f>
        <v/>
      </c>
      <c r="E34" s="54" t="str">
        <f>IF(OR(B31&lt;1,INT(E33/100)=0),"",INDEX(excelblog_Setki,INT(E33/100)))&amp; IF(E33-(INT(E33/100)*100)&lt;=20,IF(E33-(INT(E33/100)*100)=0,IF(OR(E33&gt;0,B31&lt;1),"","złotych")," " &amp;INDEX(excelblog_Jednosci,E33-(INT(E33/100)*100)))," " &amp;INDEX(excelblog_Dziesiatki,INT((E33-(INT(E33/100)*100))/10))&amp;IF(MOD((E33-(INT(E33/100)*100)),10)," "&amp;INDEX(excelblog_Jednosci,MOD((E33-(INT(E33/100)*100)),10)),""))&amp;IF(E33=0,""," " &amp;INDEX(IF(E33&lt;20,{"złotych";"złoty";"złote";"złotych"},{"złotych";"złote";"złotych"}),MATCH(IF(E33-(INT(E33/100)*100)&lt;20,E33-(INT(E33/100)*100),MOD((E33-(INT(E33/100)*100)),10)),IF(E33&lt;20,{0;1;2;5},{0;2;5}),1)))</f>
        <v/>
      </c>
      <c r="F34" s="54" t="str">
        <f>IF(OR(B31&lt;1,INT(F33/100)=0),"",INDEX(excelblog_Setki,INT(F33/100)))&amp; IF(F33-(INT(F33/100)*100)&lt;=20,IF(F33-(INT(F33/100)*100)=0,""," " &amp;INDEX(excelblog_Jednosci,F33-(INT(F33/100)*100)))," " &amp;INDEX(excelblog_Dziesiatki,INT((F33-(INT(F33/100)*100))/10))&amp;IF(MOD((F33-(INT(F33/100)*100)),10)," "&amp;INDEX(excelblog_Jednosci,MOD((F33-(INT(F33/100)*100)),10)),""))&amp;IF(F33=0,""," " &amp;INDEX(IF(F33&lt;20,{"";"tysiąc";"tysiące";"tysięcy"},{"tysięcy";"tysiące";"tysięcy"}),MATCH(IF(F33-(INT(F33/100)*100)&lt;20,F33-(INT(F33/100)*100),MOD((F33-(INT(F33/100)*100)),10)),IF(F33&lt;20,{0;1;2;5},{0;2;5}),1)))</f>
        <v/>
      </c>
      <c r="G34" s="54" t="str">
        <f>IF(OR(B31&lt;1,INT(G33/100)=0),"",INDEX(excelblog_Setki,INT(G33/100)))&amp; IF(G33-(INT(G33/100)*100)&lt;=20,IF(G33-(INT(G33/100)*100)=0,""," " &amp;INDEX(excelblog_Jednosci,G33-(INT(G33/100)*100)))," " &amp;INDEX(excelblog_Dziesiatki,INT((G33-(INT(G33/100)*100))/10))&amp;IF(MOD((G33-(INT(G33/100)*100)),10)," "&amp;INDEX(excelblog_Jednosci,MOD((G33-(INT(G33/100)*100)),10)),""))&amp;IF(G33=0,""," " &amp;INDEX(IF(G33&lt;20,{"";"milion";"miliony";"milionów"},{"milionów";"miliony";"milionów"}),MATCH(IF(G33-(INT(G33/100)*100)&lt;20,G33-(INT(G33/100)*100),MOD((G33-(INT(G33/100)*100)),10)),IF(G33&lt;20,{0;1;2;5},{0;2;5}),1)))</f>
        <v/>
      </c>
      <c r="H34" s="54" t="str">
        <f>IF(OR(B31&lt;1,INT(H33/100)=0),"",INDEX(excelblog_Setki,INT(H33/100)))&amp; IF(H33-(INT(H33/100)*100)&lt;=20,IF(H33-(INT(H33/100)*100)=0,""," " &amp;INDEX(excelblog_Jednosci,H33-(INT(H33/100)*100)))," " &amp;INDEX(excelblog_Dziesiatki,INT((H33-(INT(H33/100)*100))/10))&amp;IF(MOD((H33-(INT(H33/100)*100)),10)," "&amp;INDEX(excelblog_Jednosci,MOD((H33-(INT(H33/100)*100)),10)),""))&amp;IF(H33=0,""," " &amp;INDEX(IF(H33&lt;20,{"";"miliard";"miliardy";"miliardów"},{"miliardów";"miliardy";"miliardów"}),MATCH(IF(H33-(INT(H33/100)*100)&lt;20,H33-(INT(H33/100)*100),MOD((H33-(INT(H33/100)*100)),10)),IF(H33&lt;20,{0;1;2;5},{0;2;5}),1)))</f>
        <v/>
      </c>
      <c r="I34" s="54"/>
    </row>
    <row r="35" spans="1:9">
      <c r="A35" s="46"/>
      <c r="B35" s="46"/>
      <c r="C35" s="46"/>
      <c r="D35" s="46"/>
      <c r="E35" s="46"/>
      <c r="F35" s="46"/>
      <c r="G35" s="46"/>
      <c r="H35" s="46"/>
      <c r="I35" s="46"/>
    </row>
    <row r="36" spans="1:9">
      <c r="A36" s="47" t="s">
        <v>28</v>
      </c>
      <c r="B36" s="39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 ","")&amp;IF(TRIM(D34)&lt;&gt;"",D34&amp;" ","")))</f>
        <v>W polu z kwotą nie znajduje się liczba</v>
      </c>
      <c r="C36" s="40"/>
      <c r="D36" s="40"/>
      <c r="E36" s="40"/>
      <c r="F36" s="40"/>
      <c r="G36" s="40"/>
      <c r="H36" s="40"/>
      <c r="I36" s="41"/>
    </row>
    <row r="37" spans="1:9">
      <c r="A37" s="47" t="s">
        <v>29</v>
      </c>
      <c r="B37" s="39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","")&amp;IF(TRIM(E34)&lt;&gt;"",TRIM(E34)&amp;", ","")&amp;IF(TRIM(D34)&lt;&gt;"",D34&amp;" ","")))</f>
        <v>W polu z kwotą nie znajduje się liczba</v>
      </c>
      <c r="C37" s="40"/>
      <c r="D37" s="40"/>
      <c r="E37" s="40"/>
      <c r="F37" s="40"/>
      <c r="G37" s="40"/>
      <c r="H37" s="40"/>
      <c r="I37" s="41"/>
    </row>
    <row r="38" spans="1:9">
      <c r="A38" s="47" t="s">
        <v>30</v>
      </c>
      <c r="B38" s="39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 ","")&amp;IF(TRIM(D34)&lt;&gt;"",C34&amp;" ","")))</f>
        <v>W polu z kwotą nie znajduje się liczba</v>
      </c>
      <c r="C38" s="40"/>
      <c r="D38" s="40"/>
      <c r="E38" s="40"/>
      <c r="F38" s="40"/>
      <c r="G38" s="40"/>
      <c r="H38" s="40"/>
      <c r="I38" s="41"/>
    </row>
    <row r="39" spans="1:9">
      <c r="A39" s="47"/>
      <c r="B39" s="46"/>
      <c r="C39" s="46"/>
      <c r="D39" s="46"/>
      <c r="E39" s="46"/>
      <c r="F39" s="46"/>
      <c r="G39" s="46"/>
      <c r="H39" s="46"/>
      <c r="I39" s="46"/>
    </row>
    <row r="40" spans="1:9" s="57" customFormat="1" ht="12.75" customHeight="1">
      <c r="A40" s="55"/>
      <c r="B40" s="55"/>
      <c r="C40" s="55"/>
      <c r="D40" s="55"/>
      <c r="E40" s="55"/>
      <c r="F40" s="55"/>
      <c r="G40" s="55"/>
      <c r="H40" s="55"/>
      <c r="I40" s="56" t="s">
        <v>31</v>
      </c>
    </row>
  </sheetData>
  <sheetProtection password="9E62" sheet="1" objects="1" scenarios="1" deleteRows="0"/>
  <hyperlinks>
    <hyperlink ref="I12" r:id="rId1"/>
    <hyperlink ref="I26" r:id="rId2"/>
    <hyperlink ref="I40" r:id="rId3"/>
  </hyperlinks>
  <pageMargins left="0.75" right="0.75" top="1" bottom="1" header="0.5" footer="0.5"/>
  <pageSetup paperSize="9" orientation="portrait" horizontalDpi="4294967295" verticalDpi="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Arkusz1</vt:lpstr>
      <vt:lpstr>Excelblog.pl - Kwoty słownie</vt:lpstr>
      <vt:lpstr>Arkusz1!Obszar_wydruku</vt:lpstr>
      <vt:lpstr>Arkusz1!OLE_LINK27</vt:lpstr>
      <vt:lpstr>Arkusz1!OLE_LINK40</vt:lpstr>
      <vt:lpstr>slownie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2020-04-20T07:59:18Z</dcterms:modified>
</cp:coreProperties>
</file>